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szaros.edit\Documents\2023.Eatrend áremelési kérelem\Kt-nek előterjesztés\"/>
    </mc:Choice>
  </mc:AlternateContent>
  <xr:revisionPtr revIDLastSave="0" documentId="13_ncr:1_{19BC7689-AE72-4250-81C2-EB40EC66264F}" xr6:coauthVersionLast="47" xr6:coauthVersionMax="47" xr10:uidLastSave="{00000000-0000-0000-0000-000000000000}"/>
  <bookViews>
    <workbookView xWindow="-120" yWindow="-120" windowWidth="29040" windowHeight="15840" xr2:uid="{2FF7A29C-EC5A-4968-9349-FE5288738F7A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8" i="1" l="1"/>
  <c r="I38" i="1"/>
  <c r="G38" i="1"/>
  <c r="E38" i="1"/>
  <c r="D38" i="1"/>
  <c r="L37" i="1"/>
  <c r="I37" i="1"/>
  <c r="H37" i="1"/>
  <c r="H38" i="1" s="1"/>
  <c r="E37" i="1"/>
  <c r="J37" i="1" s="1"/>
  <c r="J38" i="1" s="1"/>
  <c r="L35" i="1"/>
  <c r="J35" i="1"/>
  <c r="K35" i="1" s="1"/>
  <c r="I35" i="1"/>
  <c r="H35" i="1"/>
  <c r="F35" i="1"/>
  <c r="E35" i="1"/>
  <c r="I34" i="1"/>
  <c r="G34" i="1"/>
  <c r="D34" i="1"/>
  <c r="L34" i="1" s="1"/>
  <c r="I33" i="1"/>
  <c r="H33" i="1"/>
  <c r="E33" i="1"/>
  <c r="F33" i="1" s="1"/>
  <c r="L32" i="1"/>
  <c r="I32" i="1"/>
  <c r="H32" i="1"/>
  <c r="F32" i="1"/>
  <c r="E32" i="1"/>
  <c r="J32" i="1" s="1"/>
  <c r="J31" i="1"/>
  <c r="I31" i="1"/>
  <c r="H31" i="1"/>
  <c r="H34" i="1" s="1"/>
  <c r="E31" i="1"/>
  <c r="E34" i="1" s="1"/>
  <c r="I30" i="1"/>
  <c r="G30" i="1"/>
  <c r="D30" i="1"/>
  <c r="L30" i="1" s="1"/>
  <c r="J29" i="1"/>
  <c r="I29" i="1"/>
  <c r="H29" i="1"/>
  <c r="F29" i="1"/>
  <c r="E29" i="1"/>
  <c r="I28" i="1"/>
  <c r="H28" i="1"/>
  <c r="H30" i="1" s="1"/>
  <c r="F28" i="1"/>
  <c r="E28" i="1"/>
  <c r="J28" i="1" s="1"/>
  <c r="J27" i="1"/>
  <c r="I27" i="1"/>
  <c r="H27" i="1"/>
  <c r="E27" i="1"/>
  <c r="F27" i="1" s="1"/>
  <c r="F30" i="1" s="1"/>
  <c r="G26" i="1"/>
  <c r="D26" i="1"/>
  <c r="L26" i="1" s="1"/>
  <c r="J25" i="1"/>
  <c r="I25" i="1"/>
  <c r="H25" i="1"/>
  <c r="F25" i="1"/>
  <c r="E25" i="1"/>
  <c r="I24" i="1"/>
  <c r="H24" i="1"/>
  <c r="F24" i="1"/>
  <c r="E24" i="1"/>
  <c r="J24" i="1" s="1"/>
  <c r="J23" i="1"/>
  <c r="I23" i="1"/>
  <c r="H23" i="1"/>
  <c r="E23" i="1"/>
  <c r="E26" i="1" s="1"/>
  <c r="J22" i="1"/>
  <c r="I22" i="1"/>
  <c r="I26" i="1" s="1"/>
  <c r="H22" i="1"/>
  <c r="H26" i="1" s="1"/>
  <c r="F22" i="1"/>
  <c r="E22" i="1"/>
  <c r="H19" i="1"/>
  <c r="G19" i="1"/>
  <c r="D19" i="1"/>
  <c r="I18" i="1"/>
  <c r="I19" i="1" s="1"/>
  <c r="H18" i="1"/>
  <c r="E18" i="1"/>
  <c r="E19" i="1" s="1"/>
  <c r="J16" i="1"/>
  <c r="I16" i="1"/>
  <c r="H16" i="1"/>
  <c r="F16" i="1"/>
  <c r="E16" i="1"/>
  <c r="G15" i="1"/>
  <c r="D15" i="1"/>
  <c r="I14" i="1"/>
  <c r="H14" i="1"/>
  <c r="E14" i="1"/>
  <c r="J14" i="1" s="1"/>
  <c r="I13" i="1"/>
  <c r="H13" i="1"/>
  <c r="F13" i="1"/>
  <c r="E13" i="1"/>
  <c r="J13" i="1" s="1"/>
  <c r="I12" i="1"/>
  <c r="I15" i="1" s="1"/>
  <c r="H12" i="1"/>
  <c r="H15" i="1" s="1"/>
  <c r="E12" i="1"/>
  <c r="F12" i="1" s="1"/>
  <c r="G11" i="1"/>
  <c r="D11" i="1"/>
  <c r="J10" i="1"/>
  <c r="I10" i="1"/>
  <c r="H10" i="1"/>
  <c r="E10" i="1"/>
  <c r="F10" i="1" s="1"/>
  <c r="J9" i="1"/>
  <c r="I9" i="1"/>
  <c r="H9" i="1"/>
  <c r="F9" i="1"/>
  <c r="E9" i="1"/>
  <c r="I8" i="1"/>
  <c r="I11" i="1" s="1"/>
  <c r="H8" i="1"/>
  <c r="H11" i="1" s="1"/>
  <c r="E8" i="1"/>
  <c r="E11" i="1" s="1"/>
  <c r="G7" i="1"/>
  <c r="D7" i="1"/>
  <c r="J6" i="1"/>
  <c r="I6" i="1"/>
  <c r="H6" i="1"/>
  <c r="E6" i="1"/>
  <c r="F6" i="1" s="1"/>
  <c r="I5" i="1"/>
  <c r="H5" i="1"/>
  <c r="F5" i="1"/>
  <c r="E5" i="1"/>
  <c r="J5" i="1" s="1"/>
  <c r="J4" i="1"/>
  <c r="I4" i="1"/>
  <c r="H4" i="1"/>
  <c r="E4" i="1"/>
  <c r="E7" i="1" s="1"/>
  <c r="J3" i="1"/>
  <c r="I3" i="1"/>
  <c r="I7" i="1" s="1"/>
  <c r="H3" i="1"/>
  <c r="H7" i="1" s="1"/>
  <c r="F3" i="1"/>
  <c r="E3" i="1"/>
  <c r="F26" i="1" l="1"/>
  <c r="J26" i="1"/>
  <c r="J7" i="1"/>
  <c r="J30" i="1"/>
  <c r="K32" i="1"/>
  <c r="F15" i="1"/>
  <c r="K38" i="1"/>
  <c r="F14" i="1"/>
  <c r="J12" i="1"/>
  <c r="J15" i="1" s="1"/>
  <c r="F18" i="1"/>
  <c r="F19" i="1" s="1"/>
  <c r="E30" i="1"/>
  <c r="F4" i="1"/>
  <c r="F7" i="1" s="1"/>
  <c r="F23" i="1"/>
  <c r="F31" i="1"/>
  <c r="F34" i="1" s="1"/>
  <c r="J8" i="1"/>
  <c r="J11" i="1" s="1"/>
  <c r="F37" i="1"/>
  <c r="F38" i="1" s="1"/>
  <c r="F8" i="1"/>
  <c r="F11" i="1" s="1"/>
  <c r="J33" i="1"/>
  <c r="J34" i="1" s="1"/>
  <c r="K34" i="1" s="1"/>
  <c r="J18" i="1"/>
  <c r="J19" i="1" s="1"/>
  <c r="E15" i="1"/>
  <c r="K30" i="1" l="1"/>
  <c r="K26" i="1"/>
</calcChain>
</file>

<file path=xl/sharedStrings.xml><?xml version="1.0" encoding="utf-8"?>
<sst xmlns="http://schemas.openxmlformats.org/spreadsheetml/2006/main" count="60" uniqueCount="24">
  <si>
    <t xml:space="preserve"> Jelenlegi szerződés szerinti árak</t>
  </si>
  <si>
    <t>Étkezés típusa</t>
  </si>
  <si>
    <t>Nyersanyag norma (nettó)</t>
  </si>
  <si>
    <t>Nyersanyag norma (bruttó)</t>
  </si>
  <si>
    <t>Nyersanyag bruttó kerekítve továbbszámlázás miatt a rendeletbe</t>
  </si>
  <si>
    <t>Előállítási egységár (nettó)- Rezsi</t>
  </si>
  <si>
    <t>Előállítási egységár (bruttó)</t>
  </si>
  <si>
    <t>Nettó szolgálatási ár</t>
  </si>
  <si>
    <t>Bruttó szolgáltatási ár</t>
  </si>
  <si>
    <t>Bölcsőde</t>
  </si>
  <si>
    <t>Reggeli</t>
  </si>
  <si>
    <t>Tízórai</t>
  </si>
  <si>
    <t>Ebéd</t>
  </si>
  <si>
    <t>Uzsonna</t>
  </si>
  <si>
    <t>Összesen</t>
  </si>
  <si>
    <t>Óvoda</t>
  </si>
  <si>
    <t>Iskola</t>
  </si>
  <si>
    <t>Szünidei étkezés</t>
  </si>
  <si>
    <t>Idősek részére szociális étkezés</t>
  </si>
  <si>
    <t>Kérelemben szereplő árak</t>
  </si>
  <si>
    <t>Nettó adagár</t>
  </si>
  <si>
    <t>Bruttó adagár</t>
  </si>
  <si>
    <t>Bruttó adagár változás</t>
  </si>
  <si>
    <t>Nyersanyag norma (nettó) változás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</si>
</sst>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Ft&quot;;[Red]\-#,##0\ &quot;Ft&quot;"/>
    <numFmt numFmtId="44" formatCode="_-* #,##0.00\ &quot;Ft&quot;_-;\-* #,##0.00\ &quot;Ft&quot;_-;_-* &quot;-&quot;??\ &quot;Ft&quot;_-;_-@_-"/>
    <numFmt numFmtId="43" formatCode="_-* #,##0.00_-;\-* #,##0.00_-;_-* &quot;-&quot;??_-;_-@_-"/>
    <numFmt numFmtId="164" formatCode="_-* #,##0_-;\-* #,##0_-;_-* &quot;-&quot;??_-;_-@_-"/>
    <numFmt numFmtId="165" formatCode="_-* #,##0\ &quot;Ft&quot;_-;\-* #,##0\ &quot;Ft&quot;_-;_-* &quot;-&quot;??\ &quot;Ft&quot;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3" fontId="4" fillId="2" borderId="3" xfId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43" fontId="6" fillId="3" borderId="5" xfId="1" applyFont="1" applyFill="1" applyBorder="1" applyAlignment="1">
      <alignment horizontal="right" vertical="center"/>
    </xf>
    <xf numFmtId="6" fontId="6" fillId="3" borderId="5" xfId="0" applyNumberFormat="1" applyFont="1" applyFill="1" applyBorder="1" applyAlignment="1">
      <alignment horizontal="right" vertical="center"/>
    </xf>
    <xf numFmtId="0" fontId="6" fillId="3" borderId="7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43" fontId="4" fillId="4" borderId="5" xfId="1" applyFont="1" applyFill="1" applyBorder="1" applyAlignment="1">
      <alignment horizontal="right" vertical="center" wrapText="1"/>
    </xf>
    <xf numFmtId="164" fontId="4" fillId="4" borderId="5" xfId="1" applyNumberFormat="1" applyFont="1" applyFill="1" applyBorder="1" applyAlignment="1">
      <alignment horizontal="right" vertical="center" wrapText="1"/>
    </xf>
    <xf numFmtId="0" fontId="4" fillId="4" borderId="5" xfId="0" applyFont="1" applyFill="1" applyBorder="1" applyAlignment="1">
      <alignment vertical="center" wrapText="1"/>
    </xf>
    <xf numFmtId="6" fontId="4" fillId="4" borderId="5" xfId="1" applyNumberFormat="1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vertical="center" wrapText="1"/>
    </xf>
    <xf numFmtId="43" fontId="4" fillId="3" borderId="5" xfId="1" applyFont="1" applyFill="1" applyBorder="1" applyAlignment="1">
      <alignment horizontal="right" vertical="center"/>
    </xf>
    <xf numFmtId="9" fontId="6" fillId="3" borderId="5" xfId="3" applyFont="1" applyFill="1" applyBorder="1" applyAlignment="1">
      <alignment horizontal="right" vertical="center"/>
    </xf>
    <xf numFmtId="165" fontId="6" fillId="3" borderId="5" xfId="2" applyNumberFormat="1" applyFont="1" applyFill="1" applyBorder="1" applyAlignment="1">
      <alignment horizontal="right" vertical="center"/>
    </xf>
    <xf numFmtId="9" fontId="4" fillId="4" borderId="5" xfId="3" applyFont="1" applyFill="1" applyBorder="1" applyAlignment="1">
      <alignment horizontal="right" vertical="center" wrapText="1"/>
    </xf>
    <xf numFmtId="9" fontId="4" fillId="3" borderId="5" xfId="3" applyFont="1" applyFill="1" applyBorder="1" applyAlignment="1">
      <alignment horizontal="righ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4">
    <cellStyle name="Ezres" xfId="1" builtinId="3"/>
    <cellStyle name="Normál" xfId="0" builtinId="0"/>
    <cellStyle name="Pénznem" xfId="2" builtinId="4"/>
    <cellStyle name="Százalék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4B544-6AB8-4B90-BD89-94AE40683734}">
  <dimension ref="B1:L38"/>
  <sheetViews>
    <sheetView tabSelected="1" view="pageBreakPreview" zoomScale="60" zoomScaleNormal="100" workbookViewId="0">
      <selection activeCell="L11" sqref="L11"/>
    </sheetView>
  </sheetViews>
  <sheetFormatPr defaultRowHeight="15.75" x14ac:dyDescent="0.25"/>
  <cols>
    <col min="1" max="1" width="4.42578125" customWidth="1"/>
    <col min="2" max="4" width="13.42578125" style="1" customWidth="1"/>
    <col min="5" max="5" width="13.42578125" style="1" hidden="1" customWidth="1"/>
    <col min="6" max="6" width="20.42578125" style="1" hidden="1" customWidth="1"/>
    <col min="7" max="7" width="13.42578125" style="1" customWidth="1"/>
    <col min="8" max="8" width="13.42578125" style="1" hidden="1" customWidth="1"/>
    <col min="9" max="12" width="13.42578125" style="1" customWidth="1"/>
  </cols>
  <sheetData>
    <row r="1" spans="2:10" ht="21" thickBot="1" x14ac:dyDescent="0.35">
      <c r="B1" s="28" t="s">
        <v>0</v>
      </c>
      <c r="C1" s="28"/>
      <c r="D1" s="28"/>
      <c r="E1" s="28"/>
      <c r="F1" s="28"/>
      <c r="G1" s="28"/>
      <c r="H1" s="28"/>
      <c r="I1" s="28"/>
      <c r="J1" s="28"/>
    </row>
    <row r="2" spans="2:10" ht="63.75" thickBot="1" x14ac:dyDescent="0.3">
      <c r="B2" s="2"/>
      <c r="C2" s="3" t="s">
        <v>1</v>
      </c>
      <c r="D2" s="4" t="s">
        <v>2</v>
      </c>
      <c r="E2" s="4" t="s">
        <v>3</v>
      </c>
      <c r="F2" s="5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2:10" ht="16.5" thickBot="1" x14ac:dyDescent="0.3">
      <c r="B3" s="21" t="s">
        <v>9</v>
      </c>
      <c r="C3" s="6" t="s">
        <v>10</v>
      </c>
      <c r="D3" s="7">
        <v>90</v>
      </c>
      <c r="E3" s="7">
        <f>1.27*D3</f>
        <v>114.3</v>
      </c>
      <c r="F3" s="8">
        <f>E3+1</f>
        <v>115.3</v>
      </c>
      <c r="G3" s="7">
        <v>180</v>
      </c>
      <c r="H3" s="7">
        <f>G3*1.27</f>
        <v>228.6</v>
      </c>
      <c r="I3" s="7">
        <f>SUM(D3,G3)</f>
        <v>270</v>
      </c>
      <c r="J3" s="7">
        <f>E3+H3</f>
        <v>342.9</v>
      </c>
    </row>
    <row r="4" spans="2:10" ht="16.5" thickBot="1" x14ac:dyDescent="0.3">
      <c r="B4" s="22"/>
      <c r="C4" s="6" t="s">
        <v>11</v>
      </c>
      <c r="D4" s="7">
        <v>70</v>
      </c>
      <c r="E4" s="7">
        <f>1.27*D4</f>
        <v>88.9</v>
      </c>
      <c r="F4" s="8">
        <f>E4+1</f>
        <v>89.9</v>
      </c>
      <c r="G4" s="7">
        <v>130</v>
      </c>
      <c r="H4" s="7">
        <f t="shared" ref="H4:H18" si="0">G4*1.27</f>
        <v>165.1</v>
      </c>
      <c r="I4" s="7">
        <f t="shared" ref="I4:I18" si="1">SUM(D4,G4)</f>
        <v>200</v>
      </c>
      <c r="J4" s="7">
        <f t="shared" ref="J4:J18" si="2">E4+H4</f>
        <v>254</v>
      </c>
    </row>
    <row r="5" spans="2:10" ht="16.5" thickBot="1" x14ac:dyDescent="0.3">
      <c r="B5" s="22"/>
      <c r="C5" s="6" t="s">
        <v>12</v>
      </c>
      <c r="D5" s="7">
        <v>240</v>
      </c>
      <c r="E5" s="7">
        <f>1.27*D5</f>
        <v>304.8</v>
      </c>
      <c r="F5" s="8">
        <f>E5</f>
        <v>304.8</v>
      </c>
      <c r="G5" s="7">
        <v>440</v>
      </c>
      <c r="H5" s="7">
        <f t="shared" si="0"/>
        <v>558.79999999999995</v>
      </c>
      <c r="I5" s="7">
        <f t="shared" si="1"/>
        <v>680</v>
      </c>
      <c r="J5" s="7">
        <f t="shared" si="2"/>
        <v>863.59999999999991</v>
      </c>
    </row>
    <row r="6" spans="2:10" ht="16.5" thickBot="1" x14ac:dyDescent="0.3">
      <c r="B6" s="22"/>
      <c r="C6" s="9" t="s">
        <v>13</v>
      </c>
      <c r="D6" s="7">
        <v>70</v>
      </c>
      <c r="E6" s="7">
        <f>1.27*D6</f>
        <v>88.9</v>
      </c>
      <c r="F6" s="8">
        <f>E6+1</f>
        <v>89.9</v>
      </c>
      <c r="G6" s="7">
        <v>130</v>
      </c>
      <c r="H6" s="7">
        <f t="shared" si="0"/>
        <v>165.1</v>
      </c>
      <c r="I6" s="7">
        <f t="shared" si="1"/>
        <v>200</v>
      </c>
      <c r="J6" s="7">
        <f t="shared" si="2"/>
        <v>254</v>
      </c>
    </row>
    <row r="7" spans="2:10" ht="16.5" thickBot="1" x14ac:dyDescent="0.3">
      <c r="B7" s="23"/>
      <c r="C7" s="10" t="s">
        <v>14</v>
      </c>
      <c r="D7" s="11">
        <f>SUM(D3:D6)</f>
        <v>470</v>
      </c>
      <c r="E7" s="11">
        <f t="shared" ref="E7:J7" si="3">SUM(E3:E6)</f>
        <v>596.9</v>
      </c>
      <c r="F7" s="12">
        <f t="shared" si="3"/>
        <v>599.9</v>
      </c>
      <c r="G7" s="11">
        <f t="shared" si="3"/>
        <v>880</v>
      </c>
      <c r="H7" s="11">
        <f t="shared" si="3"/>
        <v>1117.5999999999999</v>
      </c>
      <c r="I7" s="11">
        <f t="shared" si="3"/>
        <v>1350</v>
      </c>
      <c r="J7" s="11">
        <f t="shared" si="3"/>
        <v>1714.5</v>
      </c>
    </row>
    <row r="8" spans="2:10" ht="16.5" thickBot="1" x14ac:dyDescent="0.3">
      <c r="B8" s="24" t="s">
        <v>15</v>
      </c>
      <c r="C8" s="6" t="s">
        <v>11</v>
      </c>
      <c r="D8" s="7">
        <v>140</v>
      </c>
      <c r="E8" s="7">
        <f>1.27*D8</f>
        <v>177.8</v>
      </c>
      <c r="F8" s="8">
        <f>E8</f>
        <v>177.8</v>
      </c>
      <c r="G8" s="7">
        <v>200</v>
      </c>
      <c r="H8" s="7">
        <f t="shared" si="0"/>
        <v>254</v>
      </c>
      <c r="I8" s="7">
        <f t="shared" si="1"/>
        <v>340</v>
      </c>
      <c r="J8" s="7">
        <f t="shared" si="2"/>
        <v>431.8</v>
      </c>
    </row>
    <row r="9" spans="2:10" ht="16.5" thickBot="1" x14ac:dyDescent="0.3">
      <c r="B9" s="22"/>
      <c r="C9" s="6" t="s">
        <v>12</v>
      </c>
      <c r="D9" s="7">
        <v>280</v>
      </c>
      <c r="E9" s="7">
        <f>1.27*D9</f>
        <v>355.6</v>
      </c>
      <c r="F9" s="8">
        <f>E9-1</f>
        <v>354.6</v>
      </c>
      <c r="G9" s="7">
        <v>470</v>
      </c>
      <c r="H9" s="7">
        <f t="shared" si="0"/>
        <v>596.9</v>
      </c>
      <c r="I9" s="7">
        <f t="shared" si="1"/>
        <v>750</v>
      </c>
      <c r="J9" s="7">
        <f t="shared" si="2"/>
        <v>952.5</v>
      </c>
    </row>
    <row r="10" spans="2:10" ht="16.5" thickBot="1" x14ac:dyDescent="0.3">
      <c r="B10" s="22"/>
      <c r="C10" s="9" t="s">
        <v>13</v>
      </c>
      <c r="D10" s="7">
        <v>140</v>
      </c>
      <c r="E10" s="7">
        <f>1.27*D10</f>
        <v>177.8</v>
      </c>
      <c r="F10" s="8">
        <f>E10</f>
        <v>177.8</v>
      </c>
      <c r="G10" s="7">
        <v>200</v>
      </c>
      <c r="H10" s="7">
        <f t="shared" si="0"/>
        <v>254</v>
      </c>
      <c r="I10" s="7">
        <f t="shared" si="1"/>
        <v>340</v>
      </c>
      <c r="J10" s="7">
        <f t="shared" si="2"/>
        <v>431.8</v>
      </c>
    </row>
    <row r="11" spans="2:10" ht="16.5" thickBot="1" x14ac:dyDescent="0.3">
      <c r="B11" s="25"/>
      <c r="C11" s="10" t="s">
        <v>14</v>
      </c>
      <c r="D11" s="11">
        <f>SUM(D8:D10)</f>
        <v>560</v>
      </c>
      <c r="E11" s="11">
        <f t="shared" ref="E11:J11" si="4">SUM(E8:E10)</f>
        <v>711.2</v>
      </c>
      <c r="F11" s="12">
        <f t="shared" si="4"/>
        <v>710.2</v>
      </c>
      <c r="G11" s="11">
        <f t="shared" si="4"/>
        <v>870</v>
      </c>
      <c r="H11" s="11">
        <f t="shared" si="4"/>
        <v>1104.9000000000001</v>
      </c>
      <c r="I11" s="11">
        <f t="shared" si="4"/>
        <v>1430</v>
      </c>
      <c r="J11" s="11">
        <f t="shared" si="4"/>
        <v>1816.1</v>
      </c>
    </row>
    <row r="12" spans="2:10" ht="16.5" thickBot="1" x14ac:dyDescent="0.3">
      <c r="B12" s="21" t="s">
        <v>16</v>
      </c>
      <c r="C12" s="6" t="s">
        <v>11</v>
      </c>
      <c r="D12" s="7">
        <v>160</v>
      </c>
      <c r="E12" s="7">
        <f>1.27*D12</f>
        <v>203.2</v>
      </c>
      <c r="F12" s="8">
        <f>E12-1</f>
        <v>202.2</v>
      </c>
      <c r="G12" s="7">
        <v>200</v>
      </c>
      <c r="H12" s="7">
        <f t="shared" si="0"/>
        <v>254</v>
      </c>
      <c r="I12" s="7">
        <f t="shared" si="1"/>
        <v>360</v>
      </c>
      <c r="J12" s="7">
        <f t="shared" si="2"/>
        <v>457.2</v>
      </c>
    </row>
    <row r="13" spans="2:10" ht="16.5" thickBot="1" x14ac:dyDescent="0.3">
      <c r="B13" s="22"/>
      <c r="C13" s="6" t="s">
        <v>12</v>
      </c>
      <c r="D13" s="7">
        <v>420</v>
      </c>
      <c r="E13" s="7">
        <f>1.27*D13</f>
        <v>533.4</v>
      </c>
      <c r="F13" s="8">
        <f>E13+2</f>
        <v>535.4</v>
      </c>
      <c r="G13" s="7">
        <v>400</v>
      </c>
      <c r="H13" s="7">
        <f t="shared" si="0"/>
        <v>508</v>
      </c>
      <c r="I13" s="7">
        <f t="shared" si="1"/>
        <v>820</v>
      </c>
      <c r="J13" s="7">
        <f t="shared" si="2"/>
        <v>1041.4000000000001</v>
      </c>
    </row>
    <row r="14" spans="2:10" ht="16.5" thickBot="1" x14ac:dyDescent="0.3">
      <c r="B14" s="22"/>
      <c r="C14" s="6" t="s">
        <v>13</v>
      </c>
      <c r="D14" s="7">
        <v>160</v>
      </c>
      <c r="E14" s="7">
        <f>1.27*D14</f>
        <v>203.2</v>
      </c>
      <c r="F14" s="8">
        <f>E14-1</f>
        <v>202.2</v>
      </c>
      <c r="G14" s="7">
        <v>200</v>
      </c>
      <c r="H14" s="7">
        <f t="shared" si="0"/>
        <v>254</v>
      </c>
      <c r="I14" s="7">
        <f t="shared" si="1"/>
        <v>360</v>
      </c>
      <c r="J14" s="7">
        <f t="shared" si="2"/>
        <v>457.2</v>
      </c>
    </row>
    <row r="15" spans="2:10" ht="16.5" thickBot="1" x14ac:dyDescent="0.3">
      <c r="B15" s="22"/>
      <c r="C15" s="13" t="s">
        <v>14</v>
      </c>
      <c r="D15" s="11">
        <f t="shared" ref="D15:J15" si="5">SUM(D12:D14)</f>
        <v>740</v>
      </c>
      <c r="E15" s="11">
        <f t="shared" si="5"/>
        <v>939.8</v>
      </c>
      <c r="F15" s="14">
        <f t="shared" si="5"/>
        <v>939.8</v>
      </c>
      <c r="G15" s="11">
        <f t="shared" si="5"/>
        <v>800</v>
      </c>
      <c r="H15" s="11">
        <f t="shared" si="5"/>
        <v>1016</v>
      </c>
      <c r="I15" s="11">
        <f t="shared" si="5"/>
        <v>1540</v>
      </c>
      <c r="J15" s="11">
        <f t="shared" si="5"/>
        <v>1955.8000000000002</v>
      </c>
    </row>
    <row r="16" spans="2:10" ht="32.25" thickBot="1" x14ac:dyDescent="0.3">
      <c r="B16" s="22"/>
      <c r="C16" s="15" t="s">
        <v>17</v>
      </c>
      <c r="D16" s="7">
        <v>420</v>
      </c>
      <c r="E16" s="7">
        <f>1.27*D16</f>
        <v>533.4</v>
      </c>
      <c r="F16" s="8">
        <f>E16+2</f>
        <v>535.4</v>
      </c>
      <c r="G16" s="7">
        <v>400</v>
      </c>
      <c r="H16" s="7">
        <f t="shared" si="0"/>
        <v>508</v>
      </c>
      <c r="I16" s="7">
        <f t="shared" si="1"/>
        <v>820</v>
      </c>
      <c r="J16" s="16">
        <f t="shared" si="2"/>
        <v>1041.4000000000001</v>
      </c>
    </row>
    <row r="17" spans="2:12" ht="16.5" thickBot="1" x14ac:dyDescent="0.3">
      <c r="B17" s="25"/>
      <c r="C17" s="6"/>
      <c r="D17" s="6"/>
      <c r="E17" s="6"/>
      <c r="F17" s="6"/>
      <c r="G17" s="6"/>
      <c r="H17" s="6"/>
      <c r="I17" s="6"/>
      <c r="J17" s="6"/>
    </row>
    <row r="18" spans="2:12" ht="16.5" thickBot="1" x14ac:dyDescent="0.3">
      <c r="B18" s="26" t="s">
        <v>18</v>
      </c>
      <c r="C18" s="9" t="s">
        <v>12</v>
      </c>
      <c r="D18" s="7">
        <v>590</v>
      </c>
      <c r="E18" s="7">
        <f>1.27*D18</f>
        <v>749.3</v>
      </c>
      <c r="F18" s="8">
        <f>E18</f>
        <v>749.3</v>
      </c>
      <c r="G18" s="7">
        <v>710</v>
      </c>
      <c r="H18" s="7">
        <f t="shared" si="0"/>
        <v>901.7</v>
      </c>
      <c r="I18" s="7">
        <f t="shared" si="1"/>
        <v>1300</v>
      </c>
      <c r="J18" s="7">
        <f t="shared" si="2"/>
        <v>1651</v>
      </c>
    </row>
    <row r="19" spans="2:12" ht="16.5" thickBot="1" x14ac:dyDescent="0.3">
      <c r="B19" s="27"/>
      <c r="C19" s="10" t="s">
        <v>14</v>
      </c>
      <c r="D19" s="11">
        <f>SUM(D18)</f>
        <v>590</v>
      </c>
      <c r="E19" s="11">
        <f t="shared" ref="E19:I19" si="6">SUM(E18)</f>
        <v>749.3</v>
      </c>
      <c r="F19" s="11">
        <f t="shared" si="6"/>
        <v>749.3</v>
      </c>
      <c r="G19" s="11">
        <f t="shared" si="6"/>
        <v>710</v>
      </c>
      <c r="H19" s="11">
        <f t="shared" si="6"/>
        <v>901.7</v>
      </c>
      <c r="I19" s="11">
        <f t="shared" si="6"/>
        <v>1300</v>
      </c>
      <c r="J19" s="11">
        <f>SUM(J18)</f>
        <v>1651</v>
      </c>
    </row>
    <row r="20" spans="2:12" ht="21" thickBot="1" x14ac:dyDescent="0.35">
      <c r="B20" s="28" t="s">
        <v>19</v>
      </c>
      <c r="C20" s="28"/>
      <c r="D20" s="28"/>
      <c r="E20" s="28"/>
      <c r="F20" s="28"/>
      <c r="G20" s="28"/>
      <c r="H20" s="28"/>
      <c r="I20" s="28"/>
      <c r="J20" s="28"/>
    </row>
    <row r="21" spans="2:12" ht="63.75" thickBot="1" x14ac:dyDescent="0.3">
      <c r="B21" s="2"/>
      <c r="C21" s="3" t="s">
        <v>1</v>
      </c>
      <c r="D21" s="4" t="s">
        <v>2</v>
      </c>
      <c r="E21" s="4" t="s">
        <v>3</v>
      </c>
      <c r="F21" s="5" t="s">
        <v>4</v>
      </c>
      <c r="G21" s="4" t="s">
        <v>5</v>
      </c>
      <c r="H21" s="4" t="s">
        <v>6</v>
      </c>
      <c r="I21" s="4" t="s">
        <v>20</v>
      </c>
      <c r="J21" s="4" t="s">
        <v>21</v>
      </c>
      <c r="K21" s="4" t="s">
        <v>22</v>
      </c>
      <c r="L21" s="4" t="s">
        <v>23</v>
      </c>
    </row>
    <row r="22" spans="2:12" ht="16.5" thickBot="1" x14ac:dyDescent="0.3">
      <c r="B22" s="21" t="s">
        <v>9</v>
      </c>
      <c r="C22" s="6" t="s">
        <v>10</v>
      </c>
      <c r="D22" s="7">
        <v>110</v>
      </c>
      <c r="E22" s="7">
        <f>1.27*D22</f>
        <v>139.69999999999999</v>
      </c>
      <c r="F22" s="8">
        <f>E22</f>
        <v>139.69999999999999</v>
      </c>
      <c r="G22" s="7">
        <v>220</v>
      </c>
      <c r="H22" s="7">
        <f>G22*1.27</f>
        <v>279.39999999999998</v>
      </c>
      <c r="I22" s="7">
        <f>SUM(D22,G22)</f>
        <v>330</v>
      </c>
      <c r="J22" s="7">
        <f>E22+H22</f>
        <v>419.09999999999997</v>
      </c>
      <c r="K22" s="17"/>
      <c r="L22" s="17"/>
    </row>
    <row r="23" spans="2:12" ht="16.5" thickBot="1" x14ac:dyDescent="0.3">
      <c r="B23" s="22"/>
      <c r="C23" s="6" t="s">
        <v>11</v>
      </c>
      <c r="D23" s="7">
        <v>85</v>
      </c>
      <c r="E23" s="7">
        <f>1.27*D23</f>
        <v>107.95</v>
      </c>
      <c r="F23" s="18">
        <f>E23+1</f>
        <v>108.95</v>
      </c>
      <c r="G23" s="7">
        <v>159</v>
      </c>
      <c r="H23" s="7">
        <f t="shared" ref="H23:H25" si="7">G23*1.27</f>
        <v>201.93</v>
      </c>
      <c r="I23" s="7">
        <f t="shared" ref="I23:I25" si="8">SUM(D23,G23)</f>
        <v>244</v>
      </c>
      <c r="J23" s="7">
        <f t="shared" ref="J23:J25" si="9">E23+H23</f>
        <v>309.88</v>
      </c>
      <c r="K23" s="17"/>
      <c r="L23" s="17"/>
    </row>
    <row r="24" spans="2:12" ht="16.5" thickBot="1" x14ac:dyDescent="0.3">
      <c r="B24" s="22"/>
      <c r="C24" s="6" t="s">
        <v>12</v>
      </c>
      <c r="D24" s="7">
        <v>293</v>
      </c>
      <c r="E24" s="7">
        <f>1.27*D24</f>
        <v>372.11</v>
      </c>
      <c r="F24" s="18">
        <f>E24</f>
        <v>372.11</v>
      </c>
      <c r="G24" s="7">
        <v>537</v>
      </c>
      <c r="H24" s="7">
        <f t="shared" si="7"/>
        <v>681.99</v>
      </c>
      <c r="I24" s="7">
        <f t="shared" si="8"/>
        <v>830</v>
      </c>
      <c r="J24" s="7">
        <f t="shared" si="9"/>
        <v>1054.0999999999999</v>
      </c>
      <c r="K24" s="17"/>
      <c r="L24" s="17"/>
    </row>
    <row r="25" spans="2:12" ht="16.5" thickBot="1" x14ac:dyDescent="0.3">
      <c r="B25" s="22"/>
      <c r="C25" s="9" t="s">
        <v>13</v>
      </c>
      <c r="D25" s="7">
        <v>85</v>
      </c>
      <c r="E25" s="7">
        <f>1.27*D25</f>
        <v>107.95</v>
      </c>
      <c r="F25" s="8">
        <f>E25+1</f>
        <v>108.95</v>
      </c>
      <c r="G25" s="7">
        <v>159</v>
      </c>
      <c r="H25" s="7">
        <f t="shared" si="7"/>
        <v>201.93</v>
      </c>
      <c r="I25" s="7">
        <f t="shared" si="8"/>
        <v>244</v>
      </c>
      <c r="J25" s="7">
        <f t="shared" si="9"/>
        <v>309.88</v>
      </c>
      <c r="K25" s="17"/>
      <c r="L25" s="17"/>
    </row>
    <row r="26" spans="2:12" ht="16.5" thickBot="1" x14ac:dyDescent="0.3">
      <c r="B26" s="23"/>
      <c r="C26" s="10" t="s">
        <v>14</v>
      </c>
      <c r="D26" s="11">
        <f>SUM(D22:D25)</f>
        <v>573</v>
      </c>
      <c r="E26" s="11">
        <f t="shared" ref="E26:J26" si="10">SUM(E22:E25)</f>
        <v>727.71</v>
      </c>
      <c r="F26" s="12">
        <f t="shared" si="10"/>
        <v>729.71</v>
      </c>
      <c r="G26" s="11">
        <f t="shared" si="10"/>
        <v>1075</v>
      </c>
      <c r="H26" s="11">
        <f t="shared" si="10"/>
        <v>1365.25</v>
      </c>
      <c r="I26" s="11">
        <f t="shared" si="10"/>
        <v>1648</v>
      </c>
      <c r="J26" s="11">
        <f t="shared" si="10"/>
        <v>2092.96</v>
      </c>
      <c r="K26" s="19">
        <f>(J26/J7)-1</f>
        <v>0.22074074074074068</v>
      </c>
      <c r="L26" s="19">
        <f>D26/D7-1</f>
        <v>0.2191489361702128</v>
      </c>
    </row>
    <row r="27" spans="2:12" ht="16.5" thickBot="1" x14ac:dyDescent="0.3">
      <c r="B27" s="24" t="s">
        <v>15</v>
      </c>
      <c r="C27" s="6" t="s">
        <v>11</v>
      </c>
      <c r="D27" s="7">
        <v>171</v>
      </c>
      <c r="E27" s="7">
        <f>1.27*D27</f>
        <v>217.17000000000002</v>
      </c>
      <c r="F27" s="8">
        <f>E27</f>
        <v>217.17000000000002</v>
      </c>
      <c r="G27" s="7">
        <v>244</v>
      </c>
      <c r="H27" s="7">
        <f t="shared" ref="H27:H29" si="11">G27*1.27</f>
        <v>309.88</v>
      </c>
      <c r="I27" s="7">
        <f t="shared" ref="I27:I29" si="12">SUM(D27,G27)</f>
        <v>415</v>
      </c>
      <c r="J27" s="7">
        <f t="shared" ref="J27:J29" si="13">E27+H27</f>
        <v>527.04999999999995</v>
      </c>
      <c r="K27" s="17"/>
      <c r="L27" s="17"/>
    </row>
    <row r="28" spans="2:12" ht="16.5" thickBot="1" x14ac:dyDescent="0.3">
      <c r="B28" s="22"/>
      <c r="C28" s="6" t="s">
        <v>12</v>
      </c>
      <c r="D28" s="7">
        <v>342</v>
      </c>
      <c r="E28" s="7">
        <f>1.27*D28</f>
        <v>434.34000000000003</v>
      </c>
      <c r="F28" s="8">
        <f>E28+1</f>
        <v>435.34000000000003</v>
      </c>
      <c r="G28" s="7">
        <v>573</v>
      </c>
      <c r="H28" s="7">
        <f t="shared" si="11"/>
        <v>727.71</v>
      </c>
      <c r="I28" s="7">
        <f t="shared" si="12"/>
        <v>915</v>
      </c>
      <c r="J28" s="7">
        <f t="shared" si="13"/>
        <v>1162.0500000000002</v>
      </c>
      <c r="K28" s="17"/>
      <c r="L28" s="17"/>
    </row>
    <row r="29" spans="2:12" ht="16.5" thickBot="1" x14ac:dyDescent="0.3">
      <c r="B29" s="22"/>
      <c r="C29" s="9" t="s">
        <v>13</v>
      </c>
      <c r="D29" s="7">
        <v>171</v>
      </c>
      <c r="E29" s="7">
        <f>1.27*D29</f>
        <v>217.17000000000002</v>
      </c>
      <c r="F29" s="8">
        <f>E29</f>
        <v>217.17000000000002</v>
      </c>
      <c r="G29" s="7">
        <v>244</v>
      </c>
      <c r="H29" s="7">
        <f t="shared" si="11"/>
        <v>309.88</v>
      </c>
      <c r="I29" s="7">
        <f t="shared" si="12"/>
        <v>415</v>
      </c>
      <c r="J29" s="7">
        <f t="shared" si="13"/>
        <v>527.04999999999995</v>
      </c>
      <c r="K29" s="17"/>
      <c r="L29" s="17"/>
    </row>
    <row r="30" spans="2:12" ht="16.5" thickBot="1" x14ac:dyDescent="0.3">
      <c r="B30" s="25"/>
      <c r="C30" s="10" t="s">
        <v>14</v>
      </c>
      <c r="D30" s="11">
        <f>SUM(D27:D29)</f>
        <v>684</v>
      </c>
      <c r="E30" s="11">
        <f t="shared" ref="E30:J30" si="14">SUM(E27:E29)</f>
        <v>868.68000000000006</v>
      </c>
      <c r="F30" s="12">
        <f t="shared" si="14"/>
        <v>869.68000000000006</v>
      </c>
      <c r="G30" s="11">
        <f t="shared" si="14"/>
        <v>1061</v>
      </c>
      <c r="H30" s="11">
        <f t="shared" si="14"/>
        <v>1347.4700000000003</v>
      </c>
      <c r="I30" s="11">
        <f t="shared" si="14"/>
        <v>1745</v>
      </c>
      <c r="J30" s="11">
        <f t="shared" si="14"/>
        <v>2216.15</v>
      </c>
      <c r="K30" s="19">
        <f>(J30/J11)-1</f>
        <v>0.22027972027972043</v>
      </c>
      <c r="L30" s="19">
        <f>D30/D11-1</f>
        <v>0.22142857142857153</v>
      </c>
    </row>
    <row r="31" spans="2:12" ht="16.5" thickBot="1" x14ac:dyDescent="0.3">
      <c r="B31" s="21" t="s">
        <v>16</v>
      </c>
      <c r="C31" s="6" t="s">
        <v>11</v>
      </c>
      <c r="D31" s="7">
        <v>195</v>
      </c>
      <c r="E31" s="7">
        <f>1.27*D31</f>
        <v>247.65</v>
      </c>
      <c r="F31" s="18">
        <f>E31</f>
        <v>247.65</v>
      </c>
      <c r="G31" s="7">
        <v>244</v>
      </c>
      <c r="H31" s="7">
        <f t="shared" ref="H31:H35" si="15">G31*1.27</f>
        <v>309.88</v>
      </c>
      <c r="I31" s="7">
        <f t="shared" ref="I31:I35" si="16">SUM(D31,G31)</f>
        <v>439</v>
      </c>
      <c r="J31" s="7">
        <f t="shared" ref="J31:J35" si="17">E31+H31</f>
        <v>557.53</v>
      </c>
      <c r="K31" s="17"/>
      <c r="L31" s="17"/>
    </row>
    <row r="32" spans="2:12" ht="16.5" thickBot="1" x14ac:dyDescent="0.3">
      <c r="B32" s="22"/>
      <c r="C32" s="6" t="s">
        <v>12</v>
      </c>
      <c r="D32" s="7">
        <v>512</v>
      </c>
      <c r="E32" s="7">
        <f>1.27*D32</f>
        <v>650.24</v>
      </c>
      <c r="F32" s="18">
        <f>E32-0.24</f>
        <v>650</v>
      </c>
      <c r="G32" s="7">
        <v>488</v>
      </c>
      <c r="H32" s="7">
        <f t="shared" si="15"/>
        <v>619.76</v>
      </c>
      <c r="I32" s="7">
        <f t="shared" si="16"/>
        <v>1000</v>
      </c>
      <c r="J32" s="7">
        <f t="shared" si="17"/>
        <v>1270</v>
      </c>
      <c r="K32" s="17">
        <f>J32/J13-1</f>
        <v>0.21951219512195119</v>
      </c>
      <c r="L32" s="17">
        <f>D32/D13-1</f>
        <v>0.21904761904761916</v>
      </c>
    </row>
    <row r="33" spans="2:12" ht="16.5" thickBot="1" x14ac:dyDescent="0.3">
      <c r="B33" s="22"/>
      <c r="C33" s="6" t="s">
        <v>13</v>
      </c>
      <c r="D33" s="7">
        <v>195</v>
      </c>
      <c r="E33" s="7">
        <f>1.27*D33</f>
        <v>247.65</v>
      </c>
      <c r="F33" s="18">
        <f>E33</f>
        <v>247.65</v>
      </c>
      <c r="G33" s="7">
        <v>244</v>
      </c>
      <c r="H33" s="7">
        <f t="shared" si="15"/>
        <v>309.88</v>
      </c>
      <c r="I33" s="7">
        <f t="shared" si="16"/>
        <v>439</v>
      </c>
      <c r="J33" s="7">
        <f t="shared" si="17"/>
        <v>557.53</v>
      </c>
      <c r="K33" s="17"/>
      <c r="L33" s="17"/>
    </row>
    <row r="34" spans="2:12" ht="16.5" thickBot="1" x14ac:dyDescent="0.3">
      <c r="B34" s="22"/>
      <c r="C34" s="13" t="s">
        <v>14</v>
      </c>
      <c r="D34" s="11">
        <f t="shared" ref="D34:J34" si="18">SUM(D31:D33)</f>
        <v>902</v>
      </c>
      <c r="E34" s="11">
        <f t="shared" si="18"/>
        <v>1145.54</v>
      </c>
      <c r="F34" s="14">
        <f t="shared" si="18"/>
        <v>1145.3</v>
      </c>
      <c r="G34" s="11">
        <f t="shared" si="18"/>
        <v>976</v>
      </c>
      <c r="H34" s="11">
        <f t="shared" si="18"/>
        <v>1239.52</v>
      </c>
      <c r="I34" s="11">
        <f t="shared" si="18"/>
        <v>1878</v>
      </c>
      <c r="J34" s="11">
        <f t="shared" si="18"/>
        <v>2385.06</v>
      </c>
      <c r="K34" s="19">
        <f>(J34/J15)-1</f>
        <v>0.21948051948051939</v>
      </c>
      <c r="L34" s="19">
        <f>D34/D15-1</f>
        <v>0.2189189189189189</v>
      </c>
    </row>
    <row r="35" spans="2:12" ht="32.25" thickBot="1" x14ac:dyDescent="0.3">
      <c r="B35" s="22"/>
      <c r="C35" s="15" t="s">
        <v>17</v>
      </c>
      <c r="D35" s="7">
        <v>512</v>
      </c>
      <c r="E35" s="7">
        <f>1.27*D35</f>
        <v>650.24</v>
      </c>
      <c r="F35" s="18">
        <f>E35</f>
        <v>650.24</v>
      </c>
      <c r="G35" s="7">
        <v>488</v>
      </c>
      <c r="H35" s="7">
        <f t="shared" si="15"/>
        <v>619.76</v>
      </c>
      <c r="I35" s="7">
        <f t="shared" si="16"/>
        <v>1000</v>
      </c>
      <c r="J35" s="16">
        <f t="shared" si="17"/>
        <v>1270</v>
      </c>
      <c r="K35" s="20">
        <f>(J35/J16)-1</f>
        <v>0.21951219512195119</v>
      </c>
      <c r="L35" s="20">
        <f t="shared" ref="L35:L38" si="19">D35/D16-1</f>
        <v>0.21904761904761916</v>
      </c>
    </row>
    <row r="36" spans="2:12" ht="16.5" thickBot="1" x14ac:dyDescent="0.3">
      <c r="B36" s="25"/>
      <c r="C36" s="7"/>
      <c r="D36" s="7"/>
      <c r="E36" s="7"/>
      <c r="F36" s="7"/>
      <c r="G36" s="7"/>
      <c r="H36" s="7"/>
      <c r="I36" s="7"/>
      <c r="J36" s="7"/>
      <c r="K36" s="17"/>
      <c r="L36" s="17"/>
    </row>
    <row r="37" spans="2:12" ht="16.5" thickBot="1" x14ac:dyDescent="0.3">
      <c r="B37" s="26" t="s">
        <v>18</v>
      </c>
      <c r="C37" s="9" t="s">
        <v>12</v>
      </c>
      <c r="D37" s="7">
        <v>720</v>
      </c>
      <c r="E37" s="7">
        <f>1.27*D37</f>
        <v>914.4</v>
      </c>
      <c r="F37" s="8">
        <f>E37+1</f>
        <v>915.4</v>
      </c>
      <c r="G37" s="7">
        <v>866</v>
      </c>
      <c r="H37" s="7">
        <f t="shared" ref="H37" si="20">G37*1.27</f>
        <v>1099.82</v>
      </c>
      <c r="I37" s="7">
        <f t="shared" ref="I37" si="21">SUM(D37,G37)</f>
        <v>1586</v>
      </c>
      <c r="J37" s="7">
        <f t="shared" ref="J37" si="22">E37+H37</f>
        <v>2014.2199999999998</v>
      </c>
      <c r="K37" s="17"/>
      <c r="L37" s="17">
        <f t="shared" si="19"/>
        <v>0.22033898305084754</v>
      </c>
    </row>
    <row r="38" spans="2:12" ht="16.5" thickBot="1" x14ac:dyDescent="0.3">
      <c r="B38" s="27"/>
      <c r="C38" s="10" t="s">
        <v>14</v>
      </c>
      <c r="D38" s="11">
        <f>SUM(D37)</f>
        <v>720</v>
      </c>
      <c r="E38" s="11">
        <f t="shared" ref="E38:I38" si="23">SUM(E37)</f>
        <v>914.4</v>
      </c>
      <c r="F38" s="11">
        <f t="shared" si="23"/>
        <v>915.4</v>
      </c>
      <c r="G38" s="11">
        <f t="shared" si="23"/>
        <v>866</v>
      </c>
      <c r="H38" s="11">
        <f t="shared" si="23"/>
        <v>1099.82</v>
      </c>
      <c r="I38" s="11">
        <f t="shared" si="23"/>
        <v>1586</v>
      </c>
      <c r="J38" s="11">
        <f>SUM(J37)</f>
        <v>2014.2199999999998</v>
      </c>
      <c r="K38" s="19">
        <f>(J38/J19)-1</f>
        <v>0.21999999999999997</v>
      </c>
      <c r="L38" s="19">
        <f t="shared" si="19"/>
        <v>0.22033898305084754</v>
      </c>
    </row>
  </sheetData>
  <mergeCells count="10">
    <mergeCell ref="B22:B26"/>
    <mergeCell ref="B27:B30"/>
    <mergeCell ref="B31:B36"/>
    <mergeCell ref="B37:B38"/>
    <mergeCell ref="B1:J1"/>
    <mergeCell ref="B3:B7"/>
    <mergeCell ref="B8:B11"/>
    <mergeCell ref="B12:B17"/>
    <mergeCell ref="B18:B19"/>
    <mergeCell ref="B20:J20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meszaros.edit</dc:creator>
  <cp:lastModifiedBy>meszaros.edit</cp:lastModifiedBy>
  <cp:lastPrinted>2023-03-06T09:30:22Z</cp:lastPrinted>
  <dcterms:created xsi:type="dcterms:W3CDTF">2023-02-06T14:56:40Z</dcterms:created>
  <dcterms:modified xsi:type="dcterms:W3CDTF">2023-03-06T09:31:20Z</dcterms:modified>
</cp:coreProperties>
</file>